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ОБЪЕКТЫ 2023\СОШ ИВОТ\сметы после торга\"/>
    </mc:Choice>
  </mc:AlternateContent>
  <bookViews>
    <workbookView xWindow="0" yWindow="0" windowWidth="12525" windowHeight="1212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12" i="1"/>
  <c r="F22" i="1" l="1"/>
  <c r="B13" i="1" l="1"/>
  <c r="F14" i="1" l="1"/>
  <c r="F15" i="1"/>
  <c r="E16" i="1"/>
  <c r="E15" i="1"/>
  <c r="G15" i="1" s="1"/>
  <c r="E14" i="1"/>
  <c r="G14" i="1" s="1"/>
  <c r="E13" i="1"/>
  <c r="E12" i="1"/>
  <c r="B16" i="1"/>
  <c r="F16" i="1" s="1"/>
  <c r="F13" i="1"/>
  <c r="B17" i="1" l="1"/>
  <c r="F17" i="1"/>
  <c r="G16" i="1"/>
  <c r="G13" i="1"/>
  <c r="G17" i="1" s="1"/>
  <c r="G18" i="1" l="1"/>
  <c r="G19" i="1" s="1"/>
  <c r="F18" i="1"/>
  <c r="F19" i="1" s="1"/>
  <c r="F20" i="1" l="1"/>
</calcChain>
</file>

<file path=xl/sharedStrings.xml><?xml version="1.0" encoding="utf-8"?>
<sst xmlns="http://schemas.openxmlformats.org/spreadsheetml/2006/main" count="27" uniqueCount="27">
  <si>
    <t>Наименование объекта:</t>
  </si>
  <si>
    <t>Наименование организации заказчика:</t>
  </si>
  <si>
    <t>Стоимость приемки и утилизации 1 тонны строительного мусора (Коммерческое предложение), руб</t>
  </si>
  <si>
    <t>Индекс пересчета в базовый уровень цен на 01.2000 г. (письмо Минстроя России от 20.08.2021 № 35422-ИФ)</t>
  </si>
  <si>
    <t>Стоимость приемки и утилизации 1 тонны строительного мусора в ценах на 2000 г, руб</t>
  </si>
  <si>
    <t>Итого Стоимость приемки и утилизации строительного мусора в текущих ценах, руб</t>
  </si>
  <si>
    <t>Итого Стоимость приемки и утилизации строительного мусора в базовом уровне цен на 01.2000 г.</t>
  </si>
  <si>
    <t>№ ЛСР</t>
  </si>
  <si>
    <t>Количество транспортируемго строительного мусора, т</t>
  </si>
  <si>
    <t>02-01-01</t>
  </si>
  <si>
    <t>02-01-02</t>
  </si>
  <si>
    <t>02-01-03</t>
  </si>
  <si>
    <t>02-01-04</t>
  </si>
  <si>
    <t>02-01-05</t>
  </si>
  <si>
    <t>Капитальный ремонт здания МАОУ Ивотская СОШ Дятьковского района Брянской области, расположенной по адресу: Брянская обл.,     Дятьковский район, пос. Ивот, ул. Горохова, д.17</t>
  </si>
  <si>
    <t>Наименование организации -проектировщика:</t>
  </si>
  <si>
    <t>ИП Пигарев А.С.</t>
  </si>
  <si>
    <t xml:space="preserve">                       МАОУ Ивотская СОШ Дятьковского района Брянской области</t>
  </si>
  <si>
    <t>Итого :</t>
  </si>
  <si>
    <t>Затраты на приемку и утилизацию строительного мусора при доставке его на полигон</t>
  </si>
  <si>
    <t>Смета № 09-02</t>
  </si>
  <si>
    <t>непредвиденные расходы 2%</t>
  </si>
  <si>
    <t>Итого:</t>
  </si>
  <si>
    <t>НДС-20%</t>
  </si>
  <si>
    <t>Всего по смете:</t>
  </si>
  <si>
    <t>Составил______________________________</t>
  </si>
  <si>
    <t>Всего с понижающим коэффициентом -  0,957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</si>
</sst>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 applyAlignment="1">
      <alignment horizontal="center"/>
    </xf>
    <xf numFmtId="0" fontId="1" fillId="0" borderId="0" xfId="0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wrapText="1"/>
    </xf>
    <xf numFmtId="164" fontId="0" fillId="0" borderId="1" xfId="0" applyNumberForma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3" fillId="0" borderId="0" xfId="0" applyNumberFormat="1" applyFont="1" applyFill="1" applyBorder="1" applyAlignment="1" applyProtection="1"/>
    <xf numFmtId="49" fontId="1" fillId="0" borderId="2" xfId="0" applyNumberFormat="1" applyFont="1" applyBorder="1" applyAlignment="1">
      <alignment horizontal="center" wrapText="1"/>
    </xf>
    <xf numFmtId="4" fontId="1" fillId="0" borderId="2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4" fontId="0" fillId="0" borderId="2" xfId="0" applyNumberFormat="1" applyBorder="1" applyAlignment="1">
      <alignment horizontal="center"/>
    </xf>
    <xf numFmtId="4" fontId="0" fillId="0" borderId="1" xfId="0" applyNumberFormat="1" applyBorder="1"/>
    <xf numFmtId="0" fontId="1" fillId="0" borderId="0" xfId="0" applyFont="1"/>
    <xf numFmtId="0" fontId="4" fillId="0" borderId="0" xfId="0" applyNumberFormat="1" applyFont="1" applyFill="1" applyBorder="1" applyAlignment="1" applyProtection="1"/>
    <xf numFmtId="4" fontId="2" fillId="0" borderId="1" xfId="0" applyNumberFormat="1" applyFont="1" applyBorder="1" applyAlignment="1">
      <alignment horizontal="center"/>
    </xf>
    <xf numFmtId="0" fontId="2" fillId="0" borderId="0" xfId="0" applyFont="1"/>
    <xf numFmtId="0" fontId="5" fillId="0" borderId="0" xfId="0" applyNumberFormat="1" applyFont="1" applyFill="1" applyBorder="1" applyAlignment="1" applyProtection="1"/>
    <xf numFmtId="4" fontId="3" fillId="0" borderId="0" xfId="0" applyNumberFormat="1" applyFont="1" applyFill="1" applyBorder="1" applyAlignment="1" applyProtection="1"/>
    <xf numFmtId="2" fontId="1" fillId="0" borderId="0" xfId="0" applyNumberFormat="1" applyFont="1"/>
    <xf numFmtId="2" fontId="0" fillId="0" borderId="0" xfId="0" applyNumberForma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wrapText="1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2" fontId="2" fillId="0" borderId="1" xfId="0" applyNumberFormat="1" applyFont="1" applyBorder="1"/>
    <xf numFmtId="2" fontId="1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view="pageBreakPreview" topLeftCell="A10" zoomScale="154" zoomScaleNormal="100" zoomScaleSheetLayoutView="154" workbookViewId="0">
      <selection activeCell="I18" sqref="I18"/>
    </sheetView>
  </sheetViews>
  <sheetFormatPr defaultRowHeight="15" x14ac:dyDescent="0.25"/>
  <cols>
    <col min="1" max="1" width="11.140625" customWidth="1"/>
    <col min="2" max="2" width="13" customWidth="1"/>
    <col min="3" max="3" width="21.85546875" customWidth="1"/>
    <col min="4" max="4" width="18.85546875" customWidth="1"/>
    <col min="5" max="5" width="17.42578125" customWidth="1"/>
    <col min="6" max="6" width="15.7109375" customWidth="1"/>
    <col min="7" max="7" width="14.28515625" customWidth="1"/>
    <col min="8" max="8" width="11" customWidth="1"/>
    <col min="9" max="9" width="16.28515625" customWidth="1"/>
    <col min="12" max="12" width="13.42578125" customWidth="1"/>
  </cols>
  <sheetData>
    <row r="1" spans="1:12" ht="15.75" x14ac:dyDescent="0.25">
      <c r="A1" s="27" t="s">
        <v>20</v>
      </c>
      <c r="B1" s="27"/>
      <c r="C1" s="27"/>
      <c r="D1" s="27"/>
      <c r="E1" s="27"/>
      <c r="F1" s="27"/>
      <c r="G1" s="27"/>
    </row>
    <row r="2" spans="1:12" x14ac:dyDescent="0.25">
      <c r="A2" s="3"/>
      <c r="B2" s="3"/>
      <c r="C2" s="3"/>
      <c r="D2" s="3"/>
      <c r="E2" s="3"/>
      <c r="F2" s="3"/>
      <c r="G2" s="3"/>
    </row>
    <row r="3" spans="1:12" ht="15.75" x14ac:dyDescent="0.25">
      <c r="A3" s="27" t="s">
        <v>19</v>
      </c>
      <c r="B3" s="27"/>
      <c r="C3" s="27"/>
      <c r="D3" s="27"/>
      <c r="E3" s="27"/>
      <c r="F3" s="27"/>
      <c r="G3" s="27"/>
    </row>
    <row r="4" spans="1:12" x14ac:dyDescent="0.25">
      <c r="A4" s="3"/>
      <c r="B4" s="3"/>
      <c r="C4" s="3"/>
      <c r="D4" s="3"/>
      <c r="E4" s="3"/>
      <c r="F4" s="3"/>
      <c r="G4" s="3"/>
    </row>
    <row r="5" spans="1:12" s="25" customFormat="1" ht="47.25" customHeight="1" x14ac:dyDescent="0.2">
      <c r="A5" s="23"/>
      <c r="B5" s="24" t="s">
        <v>0</v>
      </c>
      <c r="C5" s="23"/>
      <c r="D5" s="28" t="s">
        <v>14</v>
      </c>
      <c r="E5" s="28"/>
      <c r="F5" s="29"/>
      <c r="G5" s="29"/>
    </row>
    <row r="6" spans="1:12" s="25" customFormat="1" ht="12.75" x14ac:dyDescent="0.2">
      <c r="A6" s="23"/>
      <c r="B6" s="23"/>
      <c r="C6" s="23"/>
      <c r="D6" s="23"/>
      <c r="E6" s="23"/>
      <c r="F6" s="23"/>
      <c r="G6" s="23"/>
    </row>
    <row r="7" spans="1:12" s="25" customFormat="1" ht="12.75" x14ac:dyDescent="0.2">
      <c r="A7" s="24"/>
      <c r="B7" s="24" t="s">
        <v>15</v>
      </c>
      <c r="C7" s="23"/>
      <c r="D7" s="24"/>
      <c r="E7" s="23" t="s">
        <v>16</v>
      </c>
      <c r="F7" s="23"/>
      <c r="G7" s="23"/>
    </row>
    <row r="8" spans="1:12" s="25" customFormat="1" ht="12.75" x14ac:dyDescent="0.2">
      <c r="A8" s="23"/>
      <c r="B8" s="23"/>
      <c r="C8" s="23"/>
      <c r="D8" s="23"/>
      <c r="E8" s="23"/>
      <c r="F8" s="23"/>
      <c r="G8" s="23"/>
    </row>
    <row r="9" spans="1:12" s="25" customFormat="1" ht="12.75" x14ac:dyDescent="0.2">
      <c r="A9" s="24"/>
      <c r="B9" s="24" t="s">
        <v>1</v>
      </c>
      <c r="C9" s="23"/>
      <c r="D9" s="24" t="s">
        <v>17</v>
      </c>
      <c r="E9" s="23"/>
      <c r="F9" s="23"/>
      <c r="G9" s="23"/>
    </row>
    <row r="10" spans="1:12" x14ac:dyDescent="0.25">
      <c r="A10" s="3"/>
      <c r="B10" s="3"/>
      <c r="C10" s="3"/>
      <c r="D10" s="3"/>
      <c r="E10" s="3"/>
      <c r="F10" s="3"/>
      <c r="G10" s="3"/>
    </row>
    <row r="11" spans="1:12" ht="113.25" customHeight="1" x14ac:dyDescent="0.25">
      <c r="A11" s="26" t="s">
        <v>7</v>
      </c>
      <c r="B11" s="26" t="s">
        <v>8</v>
      </c>
      <c r="C11" s="26" t="s">
        <v>2</v>
      </c>
      <c r="D11" s="26" t="s">
        <v>3</v>
      </c>
      <c r="E11" s="26" t="s">
        <v>4</v>
      </c>
      <c r="F11" s="26" t="s">
        <v>5</v>
      </c>
      <c r="G11" s="26" t="s">
        <v>6</v>
      </c>
    </row>
    <row r="12" spans="1:12" x14ac:dyDescent="0.25">
      <c r="A12" s="6" t="s">
        <v>9</v>
      </c>
      <c r="B12" s="7">
        <v>181.3237</v>
      </c>
      <c r="C12" s="1">
        <v>1710.67</v>
      </c>
      <c r="D12" s="1">
        <v>8.99</v>
      </c>
      <c r="E12" s="5">
        <f t="shared" ref="E12:E16" si="0">C12/D12</f>
        <v>190.28587319243604</v>
      </c>
      <c r="F12" s="5">
        <v>310185.18</v>
      </c>
      <c r="G12" s="5">
        <f>B12*E12</f>
        <v>34503.338584983314</v>
      </c>
      <c r="L12" s="9"/>
    </row>
    <row r="13" spans="1:12" x14ac:dyDescent="0.25">
      <c r="A13" s="6" t="s">
        <v>10</v>
      </c>
      <c r="B13" s="7">
        <f>72.0182128</f>
        <v>72.018212800000001</v>
      </c>
      <c r="C13" s="1">
        <v>1710.67</v>
      </c>
      <c r="D13" s="1">
        <v>8.99</v>
      </c>
      <c r="E13" s="5">
        <f t="shared" si="0"/>
        <v>190.28587319243604</v>
      </c>
      <c r="F13" s="5">
        <f t="shared" ref="F13:F16" si="1">B13*C13</f>
        <v>123199.396090576</v>
      </c>
      <c r="G13" s="5">
        <f t="shared" ref="G13:G16" si="2">B13*E13</f>
        <v>13704.048508406675</v>
      </c>
      <c r="L13" s="9"/>
    </row>
    <row r="14" spans="1:12" x14ac:dyDescent="0.25">
      <c r="A14" s="6" t="s">
        <v>11</v>
      </c>
      <c r="B14" s="7">
        <v>26.842620799999999</v>
      </c>
      <c r="C14" s="1">
        <v>1710.67</v>
      </c>
      <c r="D14" s="1">
        <v>8.99</v>
      </c>
      <c r="E14" s="5">
        <f t="shared" si="0"/>
        <v>190.28587319243604</v>
      </c>
      <c r="F14" s="5">
        <f t="shared" si="1"/>
        <v>45918.866123936001</v>
      </c>
      <c r="G14" s="5">
        <f t="shared" si="2"/>
        <v>5107.7715377014456</v>
      </c>
      <c r="L14" s="9"/>
    </row>
    <row r="15" spans="1:12" x14ac:dyDescent="0.25">
      <c r="A15" s="6" t="s">
        <v>12</v>
      </c>
      <c r="B15" s="7">
        <v>72.315710999999993</v>
      </c>
      <c r="C15" s="1">
        <v>1710.67</v>
      </c>
      <c r="D15" s="1">
        <v>8.99</v>
      </c>
      <c r="E15" s="5">
        <f t="shared" si="0"/>
        <v>190.28587319243604</v>
      </c>
      <c r="F15" s="5">
        <f t="shared" si="1"/>
        <v>123708.31733636999</v>
      </c>
      <c r="G15" s="5">
        <f t="shared" si="2"/>
        <v>13760.658213166851</v>
      </c>
      <c r="L15" s="9"/>
    </row>
    <row r="16" spans="1:12" x14ac:dyDescent="0.25">
      <c r="A16" s="6" t="s">
        <v>13</v>
      </c>
      <c r="B16" s="7">
        <f>4.185164+3.392+28.4+8.089+(17.76*2.4+0.48*2+7.32*2)/1000</f>
        <v>44.124388000000003</v>
      </c>
      <c r="C16" s="1">
        <v>1710.67</v>
      </c>
      <c r="D16" s="1">
        <v>8.99</v>
      </c>
      <c r="E16" s="5">
        <f t="shared" si="0"/>
        <v>190.28587319243604</v>
      </c>
      <c r="F16" s="5">
        <f t="shared" si="1"/>
        <v>75482.266819960016</v>
      </c>
      <c r="G16" s="5">
        <f t="shared" si="2"/>
        <v>8396.2476996618479</v>
      </c>
      <c r="L16" s="9"/>
    </row>
    <row r="17" spans="1:12" x14ac:dyDescent="0.25">
      <c r="A17" s="10" t="s">
        <v>18</v>
      </c>
      <c r="B17" s="11">
        <f>SUM(B12:B16)</f>
        <v>396.62463259999998</v>
      </c>
      <c r="C17" s="12"/>
      <c r="D17" s="12"/>
      <c r="E17" s="13"/>
      <c r="F17" s="11">
        <f>SUM(F12:F16)</f>
        <v>678494.02637084201</v>
      </c>
      <c r="G17" s="11">
        <f>SUM(G12:G16)</f>
        <v>75472.064543920133</v>
      </c>
      <c r="L17" s="9"/>
    </row>
    <row r="18" spans="1:12" x14ac:dyDescent="0.25">
      <c r="A18" s="30" t="s">
        <v>21</v>
      </c>
      <c r="B18" s="30"/>
      <c r="C18" s="30"/>
      <c r="D18" s="30"/>
      <c r="E18" s="30"/>
      <c r="F18" s="5">
        <f>F17*2%</f>
        <v>13569.880527416841</v>
      </c>
      <c r="G18" s="5">
        <f>G17*2%</f>
        <v>1509.4412908784027</v>
      </c>
      <c r="I18" s="22"/>
      <c r="L18" s="9"/>
    </row>
    <row r="19" spans="1:12" s="15" customFormat="1" x14ac:dyDescent="0.25">
      <c r="A19" s="31" t="s">
        <v>22</v>
      </c>
      <c r="B19" s="31"/>
      <c r="C19" s="31"/>
      <c r="D19" s="31"/>
      <c r="E19" s="31"/>
      <c r="F19" s="8">
        <f>F17+F18</f>
        <v>692063.90689825884</v>
      </c>
      <c r="G19" s="8">
        <f>G17+G18</f>
        <v>76981.505834798532</v>
      </c>
      <c r="H19" s="21"/>
      <c r="L19" s="16"/>
    </row>
    <row r="20" spans="1:12" x14ac:dyDescent="0.25">
      <c r="A20" s="32" t="s">
        <v>23</v>
      </c>
      <c r="B20" s="33"/>
      <c r="C20" s="33"/>
      <c r="D20" s="33"/>
      <c r="E20" s="34"/>
      <c r="F20" s="5">
        <f>F19*20%</f>
        <v>138412.78137965177</v>
      </c>
      <c r="G20" s="14"/>
      <c r="H20" s="22"/>
      <c r="I20" s="22"/>
      <c r="L20" s="9"/>
    </row>
    <row r="21" spans="1:12" s="15" customFormat="1" x14ac:dyDescent="0.25">
      <c r="A21" s="35" t="s">
        <v>24</v>
      </c>
      <c r="B21" s="36"/>
      <c r="C21" s="36"/>
      <c r="D21" s="36"/>
      <c r="E21" s="37"/>
      <c r="F21" s="8">
        <f>F19+F20</f>
        <v>830476.68827791058</v>
      </c>
      <c r="G21" s="40"/>
      <c r="H21" s="21"/>
      <c r="L21" s="16"/>
    </row>
    <row r="22" spans="1:12" s="18" customFormat="1" ht="15.75" x14ac:dyDescent="0.25">
      <c r="A22" s="38" t="s">
        <v>26</v>
      </c>
      <c r="B22" s="38"/>
      <c r="C22" s="38"/>
      <c r="D22" s="38"/>
      <c r="E22" s="38"/>
      <c r="F22" s="17">
        <f>F21*0.957</f>
        <v>794766.19068196043</v>
      </c>
      <c r="G22" s="39"/>
      <c r="L22" s="19"/>
    </row>
    <row r="23" spans="1:12" x14ac:dyDescent="0.25">
      <c r="A23" s="4"/>
      <c r="B23" s="4"/>
      <c r="C23" s="4"/>
      <c r="D23" s="4"/>
      <c r="E23" s="4"/>
      <c r="F23" s="4"/>
      <c r="L23" s="9"/>
    </row>
    <row r="24" spans="1:12" x14ac:dyDescent="0.25">
      <c r="L24" s="9"/>
    </row>
    <row r="25" spans="1:12" x14ac:dyDescent="0.25">
      <c r="C25" s="2" t="s">
        <v>25</v>
      </c>
      <c r="L25" s="20"/>
    </row>
  </sheetData>
  <mergeCells count="8">
    <mergeCell ref="A20:E20"/>
    <mergeCell ref="A21:E21"/>
    <mergeCell ref="A22:E22"/>
    <mergeCell ref="A1:G1"/>
    <mergeCell ref="A3:G3"/>
    <mergeCell ref="D5:G5"/>
    <mergeCell ref="A18:E18"/>
    <mergeCell ref="A19:E1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aov</dc:creator>
  <cp:lastModifiedBy>ADMIN</cp:lastModifiedBy>
  <cp:lastPrinted>2023-03-31T12:16:03Z</cp:lastPrinted>
  <dcterms:created xsi:type="dcterms:W3CDTF">2021-11-23T14:19:59Z</dcterms:created>
  <dcterms:modified xsi:type="dcterms:W3CDTF">2023-03-31T16:23:09Z</dcterms:modified>
</cp:coreProperties>
</file>